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EJESTR WYBORCÓW\STAN RW 2026\II KWARTAŁ\"/>
    </mc:Choice>
  </mc:AlternateContent>
  <xr:revisionPtr revIDLastSave="0" documentId="13_ncr:9_{701784E6-02AA-4A88-89B8-AAEE4472C37A}" xr6:coauthVersionLast="47" xr6:coauthVersionMax="47" xr10:uidLastSave="{00000000-0000-0000-0000-000000000000}"/>
  <bookViews>
    <workbookView xWindow="-120" yWindow="-120" windowWidth="29040" windowHeight="15720" xr2:uid="{6F610661-DDE4-40CC-B057-BFB60110BD65}"/>
  </bookViews>
  <sheets>
    <sheet name="rejestr_wyborcow_2026_kw_2_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/>
  <c r="A12" i="1"/>
  <c r="A14" i="1"/>
  <c r="A15" i="1"/>
  <c r="A16" i="1"/>
  <c r="A17" i="1"/>
  <c r="A19" i="1"/>
  <c r="A20" i="1"/>
  <c r="A21" i="1"/>
  <c r="A22" i="1"/>
  <c r="A23" i="1"/>
  <c r="A24" i="1"/>
  <c r="A26" i="1"/>
  <c r="A27" i="1"/>
  <c r="A28" i="1"/>
  <c r="A29" i="1"/>
  <c r="A31" i="1"/>
  <c r="A32" i="1"/>
  <c r="A33" i="1"/>
  <c r="A34" i="1"/>
  <c r="A35" i="1"/>
  <c r="A37" i="1"/>
  <c r="A38" i="1"/>
  <c r="A39" i="1"/>
  <c r="A40" i="1"/>
  <c r="A41" i="1"/>
  <c r="A43" i="1"/>
  <c r="A44" i="1"/>
  <c r="A45" i="1"/>
  <c r="A46" i="1"/>
  <c r="A47" i="1"/>
  <c r="A48" i="1"/>
  <c r="A49" i="1"/>
  <c r="A50" i="1"/>
  <c r="A51" i="1"/>
  <c r="A53" i="1"/>
  <c r="A54" i="1"/>
  <c r="A55" i="1"/>
  <c r="A56" i="1"/>
  <c r="A57" i="1"/>
  <c r="A58" i="1"/>
  <c r="A59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5" i="1"/>
  <c r="A76" i="1"/>
  <c r="A77" i="1"/>
  <c r="A78" i="1"/>
  <c r="A80" i="1"/>
  <c r="A81" i="1"/>
  <c r="A82" i="1"/>
  <c r="A83" i="1"/>
  <c r="A84" i="1"/>
  <c r="A85" i="1"/>
  <c r="A86" i="1"/>
  <c r="A88" i="1"/>
</calcChain>
</file>

<file path=xl/sharedStrings.xml><?xml version="1.0" encoding="utf-8"?>
<sst xmlns="http://schemas.openxmlformats.org/spreadsheetml/2006/main" count="248" uniqueCount="118">
  <si>
    <t>Kod TERYT</t>
  </si>
  <si>
    <t>Gmina</t>
  </si>
  <si>
    <t>Powiat</t>
  </si>
  <si>
    <t>Delegatura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</si>
  <si>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</si>
  <si>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</si>
  <si>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</si>
  <si>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</si>
  <si>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</si>
  <si>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</si>
  <si>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</si>
  <si>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</si>
  <si>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</si>
  <si>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brzeski</t>
  </si>
  <si>
    <t>m. Brzeg</t>
  </si>
  <si>
    <t>brzeski</t>
  </si>
  <si>
    <t>Opole</t>
  </si>
  <si>
    <t>gm. Skarbimierz</t>
  </si>
  <si>
    <t>gm. Grodków</t>
  </si>
  <si>
    <t>gm. Lewin Brzeski</t>
  </si>
  <si>
    <t>gm. Lubsza</t>
  </si>
  <si>
    <t>gm. Olszanka</t>
  </si>
  <si>
    <t>Powiat głubczycki</t>
  </si>
  <si>
    <t>gm. Baborów</t>
  </si>
  <si>
    <t>głubczycki</t>
  </si>
  <si>
    <t>gm. Branice</t>
  </si>
  <si>
    <t>gm. Głubczyce</t>
  </si>
  <si>
    <t>gm. Kietrz</t>
  </si>
  <si>
    <t>Powiat kędzierzyńsko-kozielski</t>
  </si>
  <si>
    <t>m. Kędzierzyn-Koźle</t>
  </si>
  <si>
    <t>kędzierzyńsko-kozielski</t>
  </si>
  <si>
    <t>gm. Bierawa</t>
  </si>
  <si>
    <t>gm. Cisek</t>
  </si>
  <si>
    <t>gm. Pawłowiczki</t>
  </si>
  <si>
    <t>gm. Polska Cerekiew</t>
  </si>
  <si>
    <t>gm. Reńska Wieś</t>
  </si>
  <si>
    <t>Powiat kluczborski</t>
  </si>
  <si>
    <t>gm. Byczyna</t>
  </si>
  <si>
    <t>kluczborski</t>
  </si>
  <si>
    <t>gm. Kluczbork</t>
  </si>
  <si>
    <t>gm. Lasowice Wielkie</t>
  </si>
  <si>
    <t>gm. Wołczyn</t>
  </si>
  <si>
    <t>Powiat krapkowicki</t>
  </si>
  <si>
    <t>gm. Gogolin</t>
  </si>
  <si>
    <t>krapkowicki</t>
  </si>
  <si>
    <t>gm. Krapkowice</t>
  </si>
  <si>
    <t>gm. Strzeleczki</t>
  </si>
  <si>
    <t>gm. Walce</t>
  </si>
  <si>
    <t>gm. Zdzieszowice</t>
  </si>
  <si>
    <t>Powiat namysłowski</t>
  </si>
  <si>
    <t>gm. Domaszowice</t>
  </si>
  <si>
    <t>namysłowski</t>
  </si>
  <si>
    <t>gm. Namysłów</t>
  </si>
  <si>
    <t>gm. Pokój</t>
  </si>
  <si>
    <t>gm. Świerczów</t>
  </si>
  <si>
    <t>gm. Wilków</t>
  </si>
  <si>
    <t>Powiat nyski</t>
  </si>
  <si>
    <t>gm. Głuchołazy</t>
  </si>
  <si>
    <t>nyski</t>
  </si>
  <si>
    <t>gm. Kamiennik</t>
  </si>
  <si>
    <t>gm. Korfantów</t>
  </si>
  <si>
    <t>gm. Łambinowice</t>
  </si>
  <si>
    <t>gm. Nysa</t>
  </si>
  <si>
    <t>gm. Otmuchów</t>
  </si>
  <si>
    <t>gm. Paczków</t>
  </si>
  <si>
    <t>gm. Pakosławice</t>
  </si>
  <si>
    <t>gm. Skoroszyce</t>
  </si>
  <si>
    <t>Powiat oleski</t>
  </si>
  <si>
    <t>gm. Dobrodzień</t>
  </si>
  <si>
    <t>oleski</t>
  </si>
  <si>
    <t>gm. Gorzów Śląski</t>
  </si>
  <si>
    <t>gm. Olesno</t>
  </si>
  <si>
    <t>gm. Praszka</t>
  </si>
  <si>
    <t>gm. Radłów</t>
  </si>
  <si>
    <t>gm. Rudniki</t>
  </si>
  <si>
    <t>gm. Zębowice</t>
  </si>
  <si>
    <t>Powiat opolski</t>
  </si>
  <si>
    <t>gm. Chrząstowice</t>
  </si>
  <si>
    <t>opolski</t>
  </si>
  <si>
    <t>gm. Dąbrowa</t>
  </si>
  <si>
    <t>gm. Dobrzeń Wielki</t>
  </si>
  <si>
    <t>gm. Komprachcice</t>
  </si>
  <si>
    <t>gm. Łubniany</t>
  </si>
  <si>
    <t>gm. Murów</t>
  </si>
  <si>
    <t>gm. Niemodlin</t>
  </si>
  <si>
    <t>gm. Ozimek</t>
  </si>
  <si>
    <t>gm. Popielów</t>
  </si>
  <si>
    <t>gm. Prószków</t>
  </si>
  <si>
    <t>gm. Tarnów Opolski</t>
  </si>
  <si>
    <t>gm. Tułowice</t>
  </si>
  <si>
    <t>gm. Turawa</t>
  </si>
  <si>
    <t>Powiat prudnicki</t>
  </si>
  <si>
    <t>gm. Biała</t>
  </si>
  <si>
    <t>prudnicki</t>
  </si>
  <si>
    <t>gm. Głogówek</t>
  </si>
  <si>
    <t>gm. Lubrza</t>
  </si>
  <si>
    <t>gm. Prudnik</t>
  </si>
  <si>
    <t>Powiat strzelecki</t>
  </si>
  <si>
    <t>gm. Izbicko</t>
  </si>
  <si>
    <t>strzelecki</t>
  </si>
  <si>
    <t>gm. Jemielnica</t>
  </si>
  <si>
    <t>gm. Kolonowskie</t>
  </si>
  <si>
    <t>gm. Leśnica</t>
  </si>
  <si>
    <t>gm. Strzelce Opolskie</t>
  </si>
  <si>
    <t>gm. Ujazd</t>
  </si>
  <si>
    <t>gm. Zawadzkie</t>
  </si>
  <si>
    <t>Miasto na prawach powiatu</t>
  </si>
  <si>
    <t>m. Opole</t>
  </si>
  <si>
    <t>Suma</t>
  </si>
  <si>
    <t>DOP.423.3.2026 Informacja o liczbie mieszkańców gmin woj. opolskiego oraz liczbie wyborców w II kwartale 2026 r. (wg stanu na dzień 30 czerwca 2026 r.)</t>
  </si>
  <si>
    <t>SPORZĄDZIŁA:</t>
  </si>
  <si>
    <t>ZATWIERDZIŁA:</t>
  </si>
  <si>
    <t>/-/ AGNIESZKA MIKUCKA-BATKO</t>
  </si>
  <si>
    <t>/-/ ANNA KWIATKOWSKA-KAZIMIERSKA</t>
  </si>
  <si>
    <t>GŁÓWNY SPECJALISTA</t>
  </si>
  <si>
    <t>P.O. DYREKTORA DELEGATURY</t>
  </si>
  <si>
    <t xml:space="preserve"> NA PODSTAWIE DANYCH Z SYSTEMU WOW POBRANYCH Z SYSTEMU CRW I ZAIMPORTOWANYCH DO SYSTMEU WOW 30 CZERWCA 2026 R. - Meldunek okresowy 2026 r. kwartał 2:</t>
  </si>
  <si>
    <t>WYDRUK Z DNIA: 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</si>
</sst>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DD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left" wrapText="1"/>
    </xf>
    <xf numFmtId="0" fontId="0" fillId="34" borderId="10" xfId="0" applyFill="1" applyBorder="1" applyAlignment="1">
      <alignment horizontal="left" wrapText="1"/>
    </xf>
    <xf numFmtId="0" fontId="18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15CE-418B-440E-8729-CB62611F741D}">
  <sheetPr>
    <pageSetUpPr fitToPage="1"/>
  </sheetPr>
  <dimension ref="A1:M109"/>
  <sheetViews>
    <sheetView tabSelected="1" topLeftCell="I91" workbookViewId="0">
      <selection activeCell="N102" sqref="N102"/>
    </sheetView>
  </sheetViews>
  <sheetFormatPr defaultColWidth="25.5703125" defaultRowHeight="15" x14ac:dyDescent="0.25"/>
  <cols>
    <col min="1" max="16384" width="25.5703125" style="1"/>
  </cols>
  <sheetData>
    <row r="1" spans="1:13" x14ac:dyDescent="0.25">
      <c r="A1" s="20" t="s">
        <v>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3" customFormat="1" ht="75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11" t="s">
        <v>10</v>
      </c>
      <c r="L5" s="11" t="s">
        <v>11</v>
      </c>
      <c r="M5" s="11" t="s">
        <v>12</v>
      </c>
    </row>
    <row r="6" spans="1:13" s="2" customFormat="1" x14ac:dyDescent="0.25">
      <c r="A6" s="6" t="s">
        <v>13</v>
      </c>
      <c r="B6" s="6"/>
      <c r="C6" s="6"/>
      <c r="D6" s="6"/>
      <c r="E6" s="6">
        <v>79899</v>
      </c>
      <c r="F6" s="9">
        <v>66316</v>
      </c>
      <c r="G6" s="9">
        <v>65834</v>
      </c>
      <c r="H6" s="9">
        <v>482</v>
      </c>
      <c r="I6" s="9">
        <v>0</v>
      </c>
      <c r="J6" s="9">
        <v>0</v>
      </c>
      <c r="K6" s="12">
        <v>254</v>
      </c>
      <c r="L6" s="12">
        <v>0</v>
      </c>
      <c r="M6" s="12">
        <v>0</v>
      </c>
    </row>
    <row r="7" spans="1:13" x14ac:dyDescent="0.25">
      <c r="A7" s="7" t="str">
        <f>"160101"</f>
        <v>160101</v>
      </c>
      <c r="B7" s="7" t="s">
        <v>14</v>
      </c>
      <c r="C7" s="7" t="s">
        <v>15</v>
      </c>
      <c r="D7" s="7" t="s">
        <v>16</v>
      </c>
      <c r="E7" s="7">
        <v>29809</v>
      </c>
      <c r="F7" s="10">
        <v>25129</v>
      </c>
      <c r="G7" s="10">
        <v>24930</v>
      </c>
      <c r="H7" s="10">
        <v>199</v>
      </c>
      <c r="I7" s="10">
        <v>0</v>
      </c>
      <c r="J7" s="10">
        <v>0</v>
      </c>
      <c r="K7" s="13">
        <v>70</v>
      </c>
      <c r="L7" s="13">
        <v>0</v>
      </c>
      <c r="M7" s="13">
        <v>0</v>
      </c>
    </row>
    <row r="8" spans="1:13" x14ac:dyDescent="0.25">
      <c r="A8" s="7" t="str">
        <f>"160102"</f>
        <v>160102</v>
      </c>
      <c r="B8" s="7" t="s">
        <v>17</v>
      </c>
      <c r="C8" s="7" t="s">
        <v>15</v>
      </c>
      <c r="D8" s="7" t="s">
        <v>16</v>
      </c>
      <c r="E8" s="7">
        <v>8257</v>
      </c>
      <c r="F8" s="10">
        <v>6574</v>
      </c>
      <c r="G8" s="10">
        <v>6516</v>
      </c>
      <c r="H8" s="10">
        <v>58</v>
      </c>
      <c r="I8" s="10">
        <v>0</v>
      </c>
      <c r="J8" s="10">
        <v>0</v>
      </c>
      <c r="K8" s="13">
        <v>15</v>
      </c>
      <c r="L8" s="13">
        <v>0</v>
      </c>
      <c r="M8" s="13">
        <v>0</v>
      </c>
    </row>
    <row r="9" spans="1:13" x14ac:dyDescent="0.25">
      <c r="A9" s="7" t="str">
        <f>"160103"</f>
        <v>160103</v>
      </c>
      <c r="B9" s="7" t="s">
        <v>18</v>
      </c>
      <c r="C9" s="7" t="s">
        <v>15</v>
      </c>
      <c r="D9" s="7" t="s">
        <v>16</v>
      </c>
      <c r="E9" s="7">
        <v>17108</v>
      </c>
      <c r="F9" s="10">
        <v>14181</v>
      </c>
      <c r="G9" s="10">
        <v>14130</v>
      </c>
      <c r="H9" s="10">
        <v>51</v>
      </c>
      <c r="I9" s="10">
        <v>0</v>
      </c>
      <c r="J9" s="10">
        <v>0</v>
      </c>
      <c r="K9" s="13">
        <v>105</v>
      </c>
      <c r="L9" s="13">
        <v>0</v>
      </c>
      <c r="M9" s="13">
        <v>0</v>
      </c>
    </row>
    <row r="10" spans="1:13" x14ac:dyDescent="0.25">
      <c r="A10" s="7" t="str">
        <f>"160104"</f>
        <v>160104</v>
      </c>
      <c r="B10" s="7" t="s">
        <v>19</v>
      </c>
      <c r="C10" s="7" t="s">
        <v>15</v>
      </c>
      <c r="D10" s="7" t="s">
        <v>16</v>
      </c>
      <c r="E10" s="7">
        <v>11571</v>
      </c>
      <c r="F10" s="10">
        <v>9666</v>
      </c>
      <c r="G10" s="10">
        <v>9618</v>
      </c>
      <c r="H10" s="10">
        <v>48</v>
      </c>
      <c r="I10" s="10">
        <v>0</v>
      </c>
      <c r="J10" s="10">
        <v>0</v>
      </c>
      <c r="K10" s="13">
        <v>36</v>
      </c>
      <c r="L10" s="13">
        <v>0</v>
      </c>
      <c r="M10" s="13">
        <v>0</v>
      </c>
    </row>
    <row r="11" spans="1:13" x14ac:dyDescent="0.25">
      <c r="A11" s="7" t="str">
        <f>"160105"</f>
        <v>160105</v>
      </c>
      <c r="B11" s="7" t="s">
        <v>20</v>
      </c>
      <c r="C11" s="7" t="s">
        <v>15</v>
      </c>
      <c r="D11" s="7" t="s">
        <v>16</v>
      </c>
      <c r="E11" s="7">
        <v>8546</v>
      </c>
      <c r="F11" s="10">
        <v>7027</v>
      </c>
      <c r="G11" s="10">
        <v>6973</v>
      </c>
      <c r="H11" s="10">
        <v>54</v>
      </c>
      <c r="I11" s="10">
        <v>0</v>
      </c>
      <c r="J11" s="10">
        <v>0</v>
      </c>
      <c r="K11" s="13">
        <v>22</v>
      </c>
      <c r="L11" s="13">
        <v>0</v>
      </c>
      <c r="M11" s="13">
        <v>0</v>
      </c>
    </row>
    <row r="12" spans="1:13" x14ac:dyDescent="0.25">
      <c r="A12" s="7" t="str">
        <f>"160106"</f>
        <v>160106</v>
      </c>
      <c r="B12" s="7" t="s">
        <v>21</v>
      </c>
      <c r="C12" s="7" t="s">
        <v>15</v>
      </c>
      <c r="D12" s="7" t="s">
        <v>16</v>
      </c>
      <c r="E12" s="7">
        <v>4608</v>
      </c>
      <c r="F12" s="10">
        <v>3739</v>
      </c>
      <c r="G12" s="10">
        <v>3667</v>
      </c>
      <c r="H12" s="10">
        <v>72</v>
      </c>
      <c r="I12" s="10">
        <v>0</v>
      </c>
      <c r="J12" s="10">
        <v>0</v>
      </c>
      <c r="K12" s="13">
        <v>6</v>
      </c>
      <c r="L12" s="13">
        <v>0</v>
      </c>
      <c r="M12" s="13">
        <v>0</v>
      </c>
    </row>
    <row r="13" spans="1:13" s="2" customFormat="1" x14ac:dyDescent="0.25">
      <c r="A13" s="6" t="s">
        <v>22</v>
      </c>
      <c r="B13" s="6"/>
      <c r="C13" s="6"/>
      <c r="D13" s="6"/>
      <c r="E13" s="6">
        <v>39702</v>
      </c>
      <c r="F13" s="9">
        <v>33371</v>
      </c>
      <c r="G13" s="9">
        <v>33087</v>
      </c>
      <c r="H13" s="9">
        <v>284</v>
      </c>
      <c r="I13" s="9">
        <v>4</v>
      </c>
      <c r="J13" s="9">
        <v>0</v>
      </c>
      <c r="K13" s="12">
        <v>341</v>
      </c>
      <c r="L13" s="12">
        <v>0</v>
      </c>
      <c r="M13" s="12">
        <v>0</v>
      </c>
    </row>
    <row r="14" spans="1:13" x14ac:dyDescent="0.25">
      <c r="A14" s="7" t="str">
        <f>"160201"</f>
        <v>160201</v>
      </c>
      <c r="B14" s="7" t="s">
        <v>23</v>
      </c>
      <c r="C14" s="7" t="s">
        <v>24</v>
      </c>
      <c r="D14" s="7" t="s">
        <v>16</v>
      </c>
      <c r="E14" s="7">
        <v>5321</v>
      </c>
      <c r="F14" s="10">
        <v>4458</v>
      </c>
      <c r="G14" s="10">
        <v>4430</v>
      </c>
      <c r="H14" s="10">
        <v>28</v>
      </c>
      <c r="I14" s="10">
        <v>0</v>
      </c>
      <c r="J14" s="10">
        <v>0</v>
      </c>
      <c r="K14" s="13">
        <v>9</v>
      </c>
      <c r="L14" s="13">
        <v>0</v>
      </c>
      <c r="M14" s="13">
        <v>0</v>
      </c>
    </row>
    <row r="15" spans="1:13" x14ac:dyDescent="0.25">
      <c r="A15" s="7" t="str">
        <f>"160202"</f>
        <v>160202</v>
      </c>
      <c r="B15" s="7" t="s">
        <v>25</v>
      </c>
      <c r="C15" s="7" t="s">
        <v>24</v>
      </c>
      <c r="D15" s="7" t="s">
        <v>16</v>
      </c>
      <c r="E15" s="7">
        <v>5765</v>
      </c>
      <c r="F15" s="10">
        <v>4833</v>
      </c>
      <c r="G15" s="10">
        <v>4758</v>
      </c>
      <c r="H15" s="10">
        <v>75</v>
      </c>
      <c r="I15" s="10">
        <v>1</v>
      </c>
      <c r="J15" s="10">
        <v>0</v>
      </c>
      <c r="K15" s="13">
        <v>114</v>
      </c>
      <c r="L15" s="13">
        <v>0</v>
      </c>
      <c r="M15" s="13">
        <v>0</v>
      </c>
    </row>
    <row r="16" spans="1:13" x14ac:dyDescent="0.25">
      <c r="A16" s="7" t="str">
        <f>"160203"</f>
        <v>160203</v>
      </c>
      <c r="B16" s="7" t="s">
        <v>26</v>
      </c>
      <c r="C16" s="7" t="s">
        <v>24</v>
      </c>
      <c r="D16" s="7" t="s">
        <v>16</v>
      </c>
      <c r="E16" s="7">
        <v>19254</v>
      </c>
      <c r="F16" s="10">
        <v>16225</v>
      </c>
      <c r="G16" s="10">
        <v>16094</v>
      </c>
      <c r="H16" s="10">
        <v>131</v>
      </c>
      <c r="I16" s="10">
        <v>3</v>
      </c>
      <c r="J16" s="10">
        <v>0</v>
      </c>
      <c r="K16" s="13">
        <v>130</v>
      </c>
      <c r="L16" s="13">
        <v>0</v>
      </c>
      <c r="M16" s="13">
        <v>0</v>
      </c>
    </row>
    <row r="17" spans="1:13" x14ac:dyDescent="0.25">
      <c r="A17" s="7" t="str">
        <f>"160204"</f>
        <v>160204</v>
      </c>
      <c r="B17" s="7" t="s">
        <v>27</v>
      </c>
      <c r="C17" s="7" t="s">
        <v>24</v>
      </c>
      <c r="D17" s="7" t="s">
        <v>16</v>
      </c>
      <c r="E17" s="7">
        <v>9362</v>
      </c>
      <c r="F17" s="10">
        <v>7855</v>
      </c>
      <c r="G17" s="10">
        <v>7805</v>
      </c>
      <c r="H17" s="10">
        <v>50</v>
      </c>
      <c r="I17" s="10">
        <v>0</v>
      </c>
      <c r="J17" s="10">
        <v>0</v>
      </c>
      <c r="K17" s="13">
        <v>88</v>
      </c>
      <c r="L17" s="13">
        <v>0</v>
      </c>
      <c r="M17" s="13">
        <v>0</v>
      </c>
    </row>
    <row r="18" spans="1:13" s="2" customFormat="1" ht="30" x14ac:dyDescent="0.25">
      <c r="A18" s="6" t="s">
        <v>28</v>
      </c>
      <c r="B18" s="6"/>
      <c r="C18" s="6"/>
      <c r="D18" s="6"/>
      <c r="E18" s="6">
        <v>80042</v>
      </c>
      <c r="F18" s="9">
        <v>67368</v>
      </c>
      <c r="G18" s="9">
        <v>67020</v>
      </c>
      <c r="H18" s="9">
        <v>348</v>
      </c>
      <c r="I18" s="9">
        <v>1</v>
      </c>
      <c r="J18" s="9">
        <v>1</v>
      </c>
      <c r="K18" s="12">
        <v>245</v>
      </c>
      <c r="L18" s="12">
        <v>0</v>
      </c>
      <c r="M18" s="12">
        <v>0</v>
      </c>
    </row>
    <row r="19" spans="1:13" x14ac:dyDescent="0.25">
      <c r="A19" s="7" t="str">
        <f>"160301"</f>
        <v>160301</v>
      </c>
      <c r="B19" s="7" t="s">
        <v>29</v>
      </c>
      <c r="C19" s="7" t="s">
        <v>30</v>
      </c>
      <c r="D19" s="7" t="s">
        <v>16</v>
      </c>
      <c r="E19" s="7">
        <v>49473</v>
      </c>
      <c r="F19" s="10">
        <v>42073</v>
      </c>
      <c r="G19" s="10">
        <v>41877</v>
      </c>
      <c r="H19" s="10">
        <v>196</v>
      </c>
      <c r="I19" s="10">
        <v>1</v>
      </c>
      <c r="J19" s="10">
        <v>1</v>
      </c>
      <c r="K19" s="13">
        <v>190</v>
      </c>
      <c r="L19" s="13">
        <v>0</v>
      </c>
      <c r="M19" s="13">
        <v>0</v>
      </c>
    </row>
    <row r="20" spans="1:13" x14ac:dyDescent="0.25">
      <c r="A20" s="7" t="str">
        <f>"160302"</f>
        <v>160302</v>
      </c>
      <c r="B20" s="7" t="s">
        <v>31</v>
      </c>
      <c r="C20" s="7" t="s">
        <v>30</v>
      </c>
      <c r="D20" s="7" t="s">
        <v>16</v>
      </c>
      <c r="E20" s="7">
        <v>7164</v>
      </c>
      <c r="F20" s="10">
        <v>5906</v>
      </c>
      <c r="G20" s="10">
        <v>5832</v>
      </c>
      <c r="H20" s="10">
        <v>74</v>
      </c>
      <c r="I20" s="10">
        <v>0</v>
      </c>
      <c r="J20" s="10">
        <v>0</v>
      </c>
      <c r="K20" s="13">
        <v>9</v>
      </c>
      <c r="L20" s="13">
        <v>0</v>
      </c>
      <c r="M20" s="13">
        <v>0</v>
      </c>
    </row>
    <row r="21" spans="1:13" x14ac:dyDescent="0.25">
      <c r="A21" s="7" t="str">
        <f>"160303"</f>
        <v>160303</v>
      </c>
      <c r="B21" s="7" t="s">
        <v>32</v>
      </c>
      <c r="C21" s="7" t="s">
        <v>30</v>
      </c>
      <c r="D21" s="7" t="s">
        <v>16</v>
      </c>
      <c r="E21" s="7">
        <v>5123</v>
      </c>
      <c r="F21" s="10">
        <v>4221</v>
      </c>
      <c r="G21" s="10">
        <v>4194</v>
      </c>
      <c r="H21" s="10">
        <v>27</v>
      </c>
      <c r="I21" s="10">
        <v>0</v>
      </c>
      <c r="J21" s="10">
        <v>0</v>
      </c>
      <c r="K21" s="13">
        <v>14</v>
      </c>
      <c r="L21" s="13">
        <v>0</v>
      </c>
      <c r="M21" s="13">
        <v>0</v>
      </c>
    </row>
    <row r="22" spans="1:13" x14ac:dyDescent="0.25">
      <c r="A22" s="7" t="str">
        <f>"160304"</f>
        <v>160304</v>
      </c>
      <c r="B22" s="7" t="s">
        <v>33</v>
      </c>
      <c r="C22" s="7" t="s">
        <v>30</v>
      </c>
      <c r="D22" s="7" t="s">
        <v>16</v>
      </c>
      <c r="E22" s="7">
        <v>6791</v>
      </c>
      <c r="F22" s="10">
        <v>5641</v>
      </c>
      <c r="G22" s="10">
        <v>5623</v>
      </c>
      <c r="H22" s="10">
        <v>18</v>
      </c>
      <c r="I22" s="10">
        <v>0</v>
      </c>
      <c r="J22" s="10">
        <v>0</v>
      </c>
      <c r="K22" s="13">
        <v>13</v>
      </c>
      <c r="L22" s="13">
        <v>0</v>
      </c>
      <c r="M22" s="13">
        <v>0</v>
      </c>
    </row>
    <row r="23" spans="1:13" x14ac:dyDescent="0.25">
      <c r="A23" s="7" t="str">
        <f>"160305"</f>
        <v>160305</v>
      </c>
      <c r="B23" s="7" t="s">
        <v>34</v>
      </c>
      <c r="C23" s="7" t="s">
        <v>30</v>
      </c>
      <c r="D23" s="7" t="s">
        <v>16</v>
      </c>
      <c r="E23" s="7">
        <v>3611</v>
      </c>
      <c r="F23" s="10">
        <v>3042</v>
      </c>
      <c r="G23" s="10">
        <v>3029</v>
      </c>
      <c r="H23" s="10">
        <v>13</v>
      </c>
      <c r="I23" s="10">
        <v>0</v>
      </c>
      <c r="J23" s="10">
        <v>0</v>
      </c>
      <c r="K23" s="13">
        <v>10</v>
      </c>
      <c r="L23" s="13">
        <v>0</v>
      </c>
      <c r="M23" s="13">
        <v>0</v>
      </c>
    </row>
    <row r="24" spans="1:13" x14ac:dyDescent="0.25">
      <c r="A24" s="7" t="str">
        <f>"160306"</f>
        <v>160306</v>
      </c>
      <c r="B24" s="7" t="s">
        <v>35</v>
      </c>
      <c r="C24" s="7" t="s">
        <v>30</v>
      </c>
      <c r="D24" s="7" t="s">
        <v>16</v>
      </c>
      <c r="E24" s="7">
        <v>7880</v>
      </c>
      <c r="F24" s="10">
        <v>6485</v>
      </c>
      <c r="G24" s="10">
        <v>6465</v>
      </c>
      <c r="H24" s="10">
        <v>20</v>
      </c>
      <c r="I24" s="10">
        <v>0</v>
      </c>
      <c r="J24" s="10">
        <v>0</v>
      </c>
      <c r="K24" s="13">
        <v>9</v>
      </c>
      <c r="L24" s="13">
        <v>0</v>
      </c>
      <c r="M24" s="13">
        <v>0</v>
      </c>
    </row>
    <row r="25" spans="1:13" s="2" customFormat="1" x14ac:dyDescent="0.25">
      <c r="A25" s="6" t="s">
        <v>36</v>
      </c>
      <c r="B25" s="6"/>
      <c r="C25" s="6"/>
      <c r="D25" s="6"/>
      <c r="E25" s="6">
        <v>56943</v>
      </c>
      <c r="F25" s="9">
        <v>47936</v>
      </c>
      <c r="G25" s="9">
        <v>47633</v>
      </c>
      <c r="H25" s="9">
        <v>303</v>
      </c>
      <c r="I25" s="9">
        <v>0</v>
      </c>
      <c r="J25" s="9">
        <v>0</v>
      </c>
      <c r="K25" s="12">
        <v>171</v>
      </c>
      <c r="L25" s="12">
        <v>0</v>
      </c>
      <c r="M25" s="12">
        <v>0</v>
      </c>
    </row>
    <row r="26" spans="1:13" x14ac:dyDescent="0.25">
      <c r="A26" s="7" t="str">
        <f>"160401"</f>
        <v>160401</v>
      </c>
      <c r="B26" s="7" t="s">
        <v>37</v>
      </c>
      <c r="C26" s="7" t="s">
        <v>38</v>
      </c>
      <c r="D26" s="7" t="s">
        <v>16</v>
      </c>
      <c r="E26" s="7">
        <v>8209</v>
      </c>
      <c r="F26" s="10">
        <v>6848</v>
      </c>
      <c r="G26" s="10">
        <v>6790</v>
      </c>
      <c r="H26" s="10">
        <v>58</v>
      </c>
      <c r="I26" s="10">
        <v>0</v>
      </c>
      <c r="J26" s="10">
        <v>0</v>
      </c>
      <c r="K26" s="13">
        <v>12</v>
      </c>
      <c r="L26" s="13">
        <v>0</v>
      </c>
      <c r="M26" s="13">
        <v>0</v>
      </c>
    </row>
    <row r="27" spans="1:13" x14ac:dyDescent="0.25">
      <c r="A27" s="7" t="str">
        <f>"160402"</f>
        <v>160402</v>
      </c>
      <c r="B27" s="7" t="s">
        <v>39</v>
      </c>
      <c r="C27" s="7" t="s">
        <v>38</v>
      </c>
      <c r="D27" s="7" t="s">
        <v>16</v>
      </c>
      <c r="E27" s="7">
        <v>31129</v>
      </c>
      <c r="F27" s="10">
        <v>26320</v>
      </c>
      <c r="G27" s="10">
        <v>26189</v>
      </c>
      <c r="H27" s="10">
        <v>131</v>
      </c>
      <c r="I27" s="10">
        <v>0</v>
      </c>
      <c r="J27" s="10">
        <v>0</v>
      </c>
      <c r="K27" s="13">
        <v>85</v>
      </c>
      <c r="L27" s="13">
        <v>0</v>
      </c>
      <c r="M27" s="13">
        <v>0</v>
      </c>
    </row>
    <row r="28" spans="1:13" x14ac:dyDescent="0.25">
      <c r="A28" s="7" t="str">
        <f>"160403"</f>
        <v>160403</v>
      </c>
      <c r="B28" s="7" t="s">
        <v>40</v>
      </c>
      <c r="C28" s="7" t="s">
        <v>38</v>
      </c>
      <c r="D28" s="7" t="s">
        <v>16</v>
      </c>
      <c r="E28" s="7">
        <v>6136</v>
      </c>
      <c r="F28" s="10">
        <v>5101</v>
      </c>
      <c r="G28" s="10">
        <v>5078</v>
      </c>
      <c r="H28" s="10">
        <v>23</v>
      </c>
      <c r="I28" s="10">
        <v>0</v>
      </c>
      <c r="J28" s="10">
        <v>0</v>
      </c>
      <c r="K28" s="13">
        <v>14</v>
      </c>
      <c r="L28" s="13">
        <v>0</v>
      </c>
      <c r="M28" s="13">
        <v>0</v>
      </c>
    </row>
    <row r="29" spans="1:13" x14ac:dyDescent="0.25">
      <c r="A29" s="7" t="str">
        <f>"160404"</f>
        <v>160404</v>
      </c>
      <c r="B29" s="7" t="s">
        <v>41</v>
      </c>
      <c r="C29" s="7" t="s">
        <v>38</v>
      </c>
      <c r="D29" s="7" t="s">
        <v>16</v>
      </c>
      <c r="E29" s="7">
        <v>11469</v>
      </c>
      <c r="F29" s="10">
        <v>9667</v>
      </c>
      <c r="G29" s="10">
        <v>9576</v>
      </c>
      <c r="H29" s="10">
        <v>91</v>
      </c>
      <c r="I29" s="10">
        <v>0</v>
      </c>
      <c r="J29" s="10">
        <v>0</v>
      </c>
      <c r="K29" s="13">
        <v>60</v>
      </c>
      <c r="L29" s="13">
        <v>0</v>
      </c>
      <c r="M29" s="13">
        <v>0</v>
      </c>
    </row>
    <row r="30" spans="1:13" s="2" customFormat="1" x14ac:dyDescent="0.25">
      <c r="A30" s="6" t="s">
        <v>42</v>
      </c>
      <c r="B30" s="6"/>
      <c r="C30" s="6"/>
      <c r="D30" s="6"/>
      <c r="E30" s="6">
        <v>56231</v>
      </c>
      <c r="F30" s="9">
        <v>46980</v>
      </c>
      <c r="G30" s="9">
        <v>46646</v>
      </c>
      <c r="H30" s="9">
        <v>334</v>
      </c>
      <c r="I30" s="9">
        <v>1</v>
      </c>
      <c r="J30" s="9">
        <v>0</v>
      </c>
      <c r="K30" s="12">
        <v>147</v>
      </c>
      <c r="L30" s="12">
        <v>0</v>
      </c>
      <c r="M30" s="12">
        <v>0</v>
      </c>
    </row>
    <row r="31" spans="1:13" x14ac:dyDescent="0.25">
      <c r="A31" s="7" t="str">
        <f>"160501"</f>
        <v>160501</v>
      </c>
      <c r="B31" s="7" t="s">
        <v>43</v>
      </c>
      <c r="C31" s="7" t="s">
        <v>44</v>
      </c>
      <c r="D31" s="7" t="s">
        <v>16</v>
      </c>
      <c r="E31" s="7">
        <v>11616</v>
      </c>
      <c r="F31" s="10">
        <v>9442</v>
      </c>
      <c r="G31" s="10">
        <v>9377</v>
      </c>
      <c r="H31" s="10">
        <v>65</v>
      </c>
      <c r="I31" s="10">
        <v>1</v>
      </c>
      <c r="J31" s="10">
        <v>0</v>
      </c>
      <c r="K31" s="13">
        <v>32</v>
      </c>
      <c r="L31" s="13">
        <v>0</v>
      </c>
      <c r="M31" s="13">
        <v>0</v>
      </c>
    </row>
    <row r="32" spans="1:13" x14ac:dyDescent="0.25">
      <c r="A32" s="7" t="str">
        <f>"160502"</f>
        <v>160502</v>
      </c>
      <c r="B32" s="7" t="s">
        <v>45</v>
      </c>
      <c r="C32" s="7" t="s">
        <v>44</v>
      </c>
      <c r="D32" s="7" t="s">
        <v>16</v>
      </c>
      <c r="E32" s="7">
        <v>19820</v>
      </c>
      <c r="F32" s="10">
        <v>16793</v>
      </c>
      <c r="G32" s="10">
        <v>16632</v>
      </c>
      <c r="H32" s="10">
        <v>161</v>
      </c>
      <c r="I32" s="10">
        <v>0</v>
      </c>
      <c r="J32" s="10">
        <v>0</v>
      </c>
      <c r="K32" s="13">
        <v>65</v>
      </c>
      <c r="L32" s="13">
        <v>0</v>
      </c>
      <c r="M32" s="13">
        <v>0</v>
      </c>
    </row>
    <row r="33" spans="1:13" x14ac:dyDescent="0.25">
      <c r="A33" s="7" t="str">
        <f>"160503"</f>
        <v>160503</v>
      </c>
      <c r="B33" s="7" t="s">
        <v>46</v>
      </c>
      <c r="C33" s="7" t="s">
        <v>44</v>
      </c>
      <c r="D33" s="7" t="s">
        <v>16</v>
      </c>
      <c r="E33" s="7">
        <v>6937</v>
      </c>
      <c r="F33" s="10">
        <v>5684</v>
      </c>
      <c r="G33" s="10">
        <v>5638</v>
      </c>
      <c r="H33" s="10">
        <v>46</v>
      </c>
      <c r="I33" s="10">
        <v>0</v>
      </c>
      <c r="J33" s="10">
        <v>0</v>
      </c>
      <c r="K33" s="13">
        <v>17</v>
      </c>
      <c r="L33" s="13">
        <v>0</v>
      </c>
      <c r="M33" s="13">
        <v>0</v>
      </c>
    </row>
    <row r="34" spans="1:13" x14ac:dyDescent="0.25">
      <c r="A34" s="7" t="str">
        <f>"160504"</f>
        <v>160504</v>
      </c>
      <c r="B34" s="7" t="s">
        <v>47</v>
      </c>
      <c r="C34" s="7" t="s">
        <v>44</v>
      </c>
      <c r="D34" s="7" t="s">
        <v>16</v>
      </c>
      <c r="E34" s="7">
        <v>5074</v>
      </c>
      <c r="F34" s="10">
        <v>4175</v>
      </c>
      <c r="G34" s="10">
        <v>4155</v>
      </c>
      <c r="H34" s="10">
        <v>20</v>
      </c>
      <c r="I34" s="10">
        <v>0</v>
      </c>
      <c r="J34" s="10">
        <v>0</v>
      </c>
      <c r="K34" s="13">
        <v>11</v>
      </c>
      <c r="L34" s="13">
        <v>0</v>
      </c>
      <c r="M34" s="13">
        <v>0</v>
      </c>
    </row>
    <row r="35" spans="1:13" x14ac:dyDescent="0.25">
      <c r="A35" s="7" t="str">
        <f>"160505"</f>
        <v>160505</v>
      </c>
      <c r="B35" s="7" t="s">
        <v>48</v>
      </c>
      <c r="C35" s="7" t="s">
        <v>44</v>
      </c>
      <c r="D35" s="7" t="s">
        <v>16</v>
      </c>
      <c r="E35" s="7">
        <v>12784</v>
      </c>
      <c r="F35" s="10">
        <v>10886</v>
      </c>
      <c r="G35" s="10">
        <v>10844</v>
      </c>
      <c r="H35" s="10">
        <v>42</v>
      </c>
      <c r="I35" s="10">
        <v>0</v>
      </c>
      <c r="J35" s="10">
        <v>0</v>
      </c>
      <c r="K35" s="13">
        <v>22</v>
      </c>
      <c r="L35" s="13">
        <v>0</v>
      </c>
      <c r="M35" s="13">
        <v>0</v>
      </c>
    </row>
    <row r="36" spans="1:13" s="2" customFormat="1" x14ac:dyDescent="0.25">
      <c r="A36" s="6" t="s">
        <v>49</v>
      </c>
      <c r="B36" s="6"/>
      <c r="C36" s="6"/>
      <c r="D36" s="6"/>
      <c r="E36" s="6">
        <v>39843</v>
      </c>
      <c r="F36" s="9">
        <v>32827</v>
      </c>
      <c r="G36" s="9">
        <v>32497</v>
      </c>
      <c r="H36" s="9">
        <v>330</v>
      </c>
      <c r="I36" s="9">
        <v>4</v>
      </c>
      <c r="J36" s="9">
        <v>0</v>
      </c>
      <c r="K36" s="12">
        <v>95</v>
      </c>
      <c r="L36" s="12">
        <v>0</v>
      </c>
      <c r="M36" s="12">
        <v>0</v>
      </c>
    </row>
    <row r="37" spans="1:13" x14ac:dyDescent="0.25">
      <c r="A37" s="7" t="str">
        <f>"160601"</f>
        <v>160601</v>
      </c>
      <c r="B37" s="7" t="s">
        <v>50</v>
      </c>
      <c r="C37" s="7" t="s">
        <v>51</v>
      </c>
      <c r="D37" s="7" t="s">
        <v>16</v>
      </c>
      <c r="E37" s="7">
        <v>3316</v>
      </c>
      <c r="F37" s="10">
        <v>2763</v>
      </c>
      <c r="G37" s="10">
        <v>2718</v>
      </c>
      <c r="H37" s="10">
        <v>45</v>
      </c>
      <c r="I37" s="10">
        <v>0</v>
      </c>
      <c r="J37" s="10">
        <v>0</v>
      </c>
      <c r="K37" s="13">
        <v>6</v>
      </c>
      <c r="L37" s="13">
        <v>0</v>
      </c>
      <c r="M37" s="13">
        <v>0</v>
      </c>
    </row>
    <row r="38" spans="1:13" x14ac:dyDescent="0.25">
      <c r="A38" s="7" t="str">
        <f>"160602"</f>
        <v>160602</v>
      </c>
      <c r="B38" s="7" t="s">
        <v>52</v>
      </c>
      <c r="C38" s="7" t="s">
        <v>51</v>
      </c>
      <c r="D38" s="7" t="s">
        <v>16</v>
      </c>
      <c r="E38" s="7">
        <v>24602</v>
      </c>
      <c r="F38" s="10">
        <v>20169</v>
      </c>
      <c r="G38" s="10">
        <v>19986</v>
      </c>
      <c r="H38" s="10">
        <v>183</v>
      </c>
      <c r="I38" s="10">
        <v>3</v>
      </c>
      <c r="J38" s="10">
        <v>0</v>
      </c>
      <c r="K38" s="13">
        <v>55</v>
      </c>
      <c r="L38" s="13">
        <v>0</v>
      </c>
      <c r="M38" s="13">
        <v>0</v>
      </c>
    </row>
    <row r="39" spans="1:13" x14ac:dyDescent="0.25">
      <c r="A39" s="7" t="str">
        <f>"160603"</f>
        <v>160603</v>
      </c>
      <c r="B39" s="7" t="s">
        <v>53</v>
      </c>
      <c r="C39" s="7" t="s">
        <v>51</v>
      </c>
      <c r="D39" s="7" t="s">
        <v>16</v>
      </c>
      <c r="E39" s="7">
        <v>4766</v>
      </c>
      <c r="F39" s="10">
        <v>3982</v>
      </c>
      <c r="G39" s="10">
        <v>3941</v>
      </c>
      <c r="H39" s="10">
        <v>41</v>
      </c>
      <c r="I39" s="10">
        <v>0</v>
      </c>
      <c r="J39" s="10">
        <v>0</v>
      </c>
      <c r="K39" s="13">
        <v>12</v>
      </c>
      <c r="L39" s="13">
        <v>0</v>
      </c>
      <c r="M39" s="13">
        <v>0</v>
      </c>
    </row>
    <row r="40" spans="1:13" x14ac:dyDescent="0.25">
      <c r="A40" s="7" t="str">
        <f>"160604"</f>
        <v>160604</v>
      </c>
      <c r="B40" s="7" t="s">
        <v>54</v>
      </c>
      <c r="C40" s="7" t="s">
        <v>51</v>
      </c>
      <c r="D40" s="7" t="s">
        <v>16</v>
      </c>
      <c r="E40" s="7">
        <v>3051</v>
      </c>
      <c r="F40" s="10">
        <v>2580</v>
      </c>
      <c r="G40" s="10">
        <v>2548</v>
      </c>
      <c r="H40" s="10">
        <v>32</v>
      </c>
      <c r="I40" s="10">
        <v>1</v>
      </c>
      <c r="J40" s="10">
        <v>0</v>
      </c>
      <c r="K40" s="13">
        <v>5</v>
      </c>
      <c r="L40" s="13">
        <v>0</v>
      </c>
      <c r="M40" s="13">
        <v>0</v>
      </c>
    </row>
    <row r="41" spans="1:13" x14ac:dyDescent="0.25">
      <c r="A41" s="7" t="str">
        <f>"160605"</f>
        <v>160605</v>
      </c>
      <c r="B41" s="7" t="s">
        <v>55</v>
      </c>
      <c r="C41" s="7" t="s">
        <v>51</v>
      </c>
      <c r="D41" s="7" t="s">
        <v>16</v>
      </c>
      <c r="E41" s="7">
        <v>4108</v>
      </c>
      <c r="F41" s="10">
        <v>3333</v>
      </c>
      <c r="G41" s="10">
        <v>3304</v>
      </c>
      <c r="H41" s="10">
        <v>29</v>
      </c>
      <c r="I41" s="10">
        <v>0</v>
      </c>
      <c r="J41" s="10">
        <v>0</v>
      </c>
      <c r="K41" s="13">
        <v>17</v>
      </c>
      <c r="L41" s="13">
        <v>0</v>
      </c>
      <c r="M41" s="13">
        <v>0</v>
      </c>
    </row>
    <row r="42" spans="1:13" s="2" customFormat="1" x14ac:dyDescent="0.25">
      <c r="A42" s="6" t="s">
        <v>56</v>
      </c>
      <c r="B42" s="6"/>
      <c r="C42" s="6"/>
      <c r="D42" s="6"/>
      <c r="E42" s="6">
        <v>120532</v>
      </c>
      <c r="F42" s="9">
        <v>101983</v>
      </c>
      <c r="G42" s="9">
        <v>101274</v>
      </c>
      <c r="H42" s="9">
        <v>709</v>
      </c>
      <c r="I42" s="9">
        <v>9</v>
      </c>
      <c r="J42" s="9">
        <v>1</v>
      </c>
      <c r="K42" s="12">
        <v>311</v>
      </c>
      <c r="L42" s="12">
        <v>0</v>
      </c>
      <c r="M42" s="12">
        <v>0</v>
      </c>
    </row>
    <row r="43" spans="1:13" x14ac:dyDescent="0.25">
      <c r="A43" s="7" t="str">
        <f>"160701"</f>
        <v>160701</v>
      </c>
      <c r="B43" s="7" t="s">
        <v>57</v>
      </c>
      <c r="C43" s="7" t="s">
        <v>58</v>
      </c>
      <c r="D43" s="7" t="s">
        <v>16</v>
      </c>
      <c r="E43" s="7">
        <v>20677</v>
      </c>
      <c r="F43" s="10">
        <v>17632</v>
      </c>
      <c r="G43" s="10">
        <v>17578</v>
      </c>
      <c r="H43" s="10">
        <v>54</v>
      </c>
      <c r="I43" s="10">
        <v>1</v>
      </c>
      <c r="J43" s="10">
        <v>0</v>
      </c>
      <c r="K43" s="13">
        <v>36</v>
      </c>
      <c r="L43" s="13">
        <v>0</v>
      </c>
      <c r="M43" s="13">
        <v>0</v>
      </c>
    </row>
    <row r="44" spans="1:13" x14ac:dyDescent="0.25">
      <c r="A44" s="7" t="str">
        <f>"160702"</f>
        <v>160702</v>
      </c>
      <c r="B44" s="7" t="s">
        <v>59</v>
      </c>
      <c r="C44" s="7" t="s">
        <v>58</v>
      </c>
      <c r="D44" s="7" t="s">
        <v>16</v>
      </c>
      <c r="E44" s="7">
        <v>2999</v>
      </c>
      <c r="F44" s="10">
        <v>2541</v>
      </c>
      <c r="G44" s="10">
        <v>2507</v>
      </c>
      <c r="H44" s="10">
        <v>34</v>
      </c>
      <c r="I44" s="10">
        <v>0</v>
      </c>
      <c r="J44" s="10">
        <v>0</v>
      </c>
      <c r="K44" s="13">
        <v>4</v>
      </c>
      <c r="L44" s="13">
        <v>0</v>
      </c>
      <c r="M44" s="13">
        <v>0</v>
      </c>
    </row>
    <row r="45" spans="1:13" x14ac:dyDescent="0.25">
      <c r="A45" s="7" t="str">
        <f>"160703"</f>
        <v>160703</v>
      </c>
      <c r="B45" s="7" t="s">
        <v>60</v>
      </c>
      <c r="C45" s="7" t="s">
        <v>58</v>
      </c>
      <c r="D45" s="7" t="s">
        <v>16</v>
      </c>
      <c r="E45" s="7">
        <v>8152</v>
      </c>
      <c r="F45" s="10">
        <v>6802</v>
      </c>
      <c r="G45" s="10">
        <v>6781</v>
      </c>
      <c r="H45" s="10">
        <v>21</v>
      </c>
      <c r="I45" s="10">
        <v>0</v>
      </c>
      <c r="J45" s="10">
        <v>0</v>
      </c>
      <c r="K45" s="13">
        <v>9</v>
      </c>
      <c r="L45" s="13">
        <v>0</v>
      </c>
      <c r="M45" s="13">
        <v>0</v>
      </c>
    </row>
    <row r="46" spans="1:13" x14ac:dyDescent="0.25">
      <c r="A46" s="7" t="str">
        <f>"160704"</f>
        <v>160704</v>
      </c>
      <c r="B46" s="7" t="s">
        <v>61</v>
      </c>
      <c r="C46" s="7" t="s">
        <v>58</v>
      </c>
      <c r="D46" s="7" t="s">
        <v>16</v>
      </c>
      <c r="E46" s="7">
        <v>6647</v>
      </c>
      <c r="F46" s="10">
        <v>5581</v>
      </c>
      <c r="G46" s="10">
        <v>5504</v>
      </c>
      <c r="H46" s="10">
        <v>77</v>
      </c>
      <c r="I46" s="10">
        <v>1</v>
      </c>
      <c r="J46" s="10">
        <v>0</v>
      </c>
      <c r="K46" s="13">
        <v>14</v>
      </c>
      <c r="L46" s="13">
        <v>0</v>
      </c>
      <c r="M46" s="13">
        <v>0</v>
      </c>
    </row>
    <row r="47" spans="1:13" x14ac:dyDescent="0.25">
      <c r="A47" s="7" t="str">
        <f>"160705"</f>
        <v>160705</v>
      </c>
      <c r="B47" s="7" t="s">
        <v>62</v>
      </c>
      <c r="C47" s="7" t="s">
        <v>58</v>
      </c>
      <c r="D47" s="7" t="s">
        <v>16</v>
      </c>
      <c r="E47" s="7">
        <v>49777</v>
      </c>
      <c r="F47" s="10">
        <v>42243</v>
      </c>
      <c r="G47" s="10">
        <v>41969</v>
      </c>
      <c r="H47" s="10">
        <v>274</v>
      </c>
      <c r="I47" s="10">
        <v>6</v>
      </c>
      <c r="J47" s="10">
        <v>0</v>
      </c>
      <c r="K47" s="13">
        <v>182</v>
      </c>
      <c r="L47" s="13">
        <v>0</v>
      </c>
      <c r="M47" s="13">
        <v>0</v>
      </c>
    </row>
    <row r="48" spans="1:13" x14ac:dyDescent="0.25">
      <c r="A48" s="7" t="str">
        <f>"160706"</f>
        <v>160706</v>
      </c>
      <c r="B48" s="7" t="s">
        <v>63</v>
      </c>
      <c r="C48" s="7" t="s">
        <v>58</v>
      </c>
      <c r="D48" s="7" t="s">
        <v>16</v>
      </c>
      <c r="E48" s="7">
        <v>12356</v>
      </c>
      <c r="F48" s="10">
        <v>10374</v>
      </c>
      <c r="G48" s="10">
        <v>10268</v>
      </c>
      <c r="H48" s="10">
        <v>106</v>
      </c>
      <c r="I48" s="10">
        <v>0</v>
      </c>
      <c r="J48" s="10">
        <v>1</v>
      </c>
      <c r="K48" s="13">
        <v>21</v>
      </c>
      <c r="L48" s="13">
        <v>0</v>
      </c>
      <c r="M48" s="13">
        <v>0</v>
      </c>
    </row>
    <row r="49" spans="1:13" x14ac:dyDescent="0.25">
      <c r="A49" s="7" t="str">
        <f>"160707"</f>
        <v>160707</v>
      </c>
      <c r="B49" s="7" t="s">
        <v>64</v>
      </c>
      <c r="C49" s="7" t="s">
        <v>58</v>
      </c>
      <c r="D49" s="7" t="s">
        <v>16</v>
      </c>
      <c r="E49" s="7">
        <v>10898</v>
      </c>
      <c r="F49" s="10">
        <v>9274</v>
      </c>
      <c r="G49" s="10">
        <v>9244</v>
      </c>
      <c r="H49" s="10">
        <v>30</v>
      </c>
      <c r="I49" s="10">
        <v>0</v>
      </c>
      <c r="J49" s="10">
        <v>0</v>
      </c>
      <c r="K49" s="13">
        <v>22</v>
      </c>
      <c r="L49" s="13">
        <v>0</v>
      </c>
      <c r="M49" s="13">
        <v>0</v>
      </c>
    </row>
    <row r="50" spans="1:13" x14ac:dyDescent="0.25">
      <c r="A50" s="7" t="str">
        <f>"160708"</f>
        <v>160708</v>
      </c>
      <c r="B50" s="7" t="s">
        <v>65</v>
      </c>
      <c r="C50" s="7" t="s">
        <v>58</v>
      </c>
      <c r="D50" s="7" t="s">
        <v>16</v>
      </c>
      <c r="E50" s="7">
        <v>3243</v>
      </c>
      <c r="F50" s="10">
        <v>2748</v>
      </c>
      <c r="G50" s="10">
        <v>2701</v>
      </c>
      <c r="H50" s="10">
        <v>47</v>
      </c>
      <c r="I50" s="10">
        <v>1</v>
      </c>
      <c r="J50" s="10">
        <v>0</v>
      </c>
      <c r="K50" s="13">
        <v>8</v>
      </c>
      <c r="L50" s="13">
        <v>0</v>
      </c>
      <c r="M50" s="13">
        <v>0</v>
      </c>
    </row>
    <row r="51" spans="1:13" x14ac:dyDescent="0.25">
      <c r="A51" s="7" t="str">
        <f>"160709"</f>
        <v>160709</v>
      </c>
      <c r="B51" s="7" t="s">
        <v>66</v>
      </c>
      <c r="C51" s="7" t="s">
        <v>58</v>
      </c>
      <c r="D51" s="7" t="s">
        <v>16</v>
      </c>
      <c r="E51" s="7">
        <v>5783</v>
      </c>
      <c r="F51" s="10">
        <v>4788</v>
      </c>
      <c r="G51" s="10">
        <v>4722</v>
      </c>
      <c r="H51" s="10">
        <v>66</v>
      </c>
      <c r="I51" s="10">
        <v>0</v>
      </c>
      <c r="J51" s="10">
        <v>0</v>
      </c>
      <c r="K51" s="13">
        <v>15</v>
      </c>
      <c r="L51" s="13">
        <v>0</v>
      </c>
      <c r="M51" s="13">
        <v>0</v>
      </c>
    </row>
    <row r="52" spans="1:13" s="2" customFormat="1" x14ac:dyDescent="0.25">
      <c r="A52" s="6" t="s">
        <v>67</v>
      </c>
      <c r="B52" s="6"/>
      <c r="C52" s="6"/>
      <c r="D52" s="6"/>
      <c r="E52" s="6">
        <v>59103</v>
      </c>
      <c r="F52" s="9">
        <v>49064</v>
      </c>
      <c r="G52" s="9">
        <v>48777</v>
      </c>
      <c r="H52" s="9">
        <v>287</v>
      </c>
      <c r="I52" s="9">
        <v>2</v>
      </c>
      <c r="J52" s="9">
        <v>0</v>
      </c>
      <c r="K52" s="12">
        <v>188</v>
      </c>
      <c r="L52" s="12">
        <v>0</v>
      </c>
      <c r="M52" s="12">
        <v>0</v>
      </c>
    </row>
    <row r="53" spans="1:13" x14ac:dyDescent="0.25">
      <c r="A53" s="7" t="str">
        <f>"160801"</f>
        <v>160801</v>
      </c>
      <c r="B53" s="7" t="s">
        <v>68</v>
      </c>
      <c r="C53" s="7" t="s">
        <v>69</v>
      </c>
      <c r="D53" s="7" t="s">
        <v>16</v>
      </c>
      <c r="E53" s="7">
        <v>8935</v>
      </c>
      <c r="F53" s="10">
        <v>7463</v>
      </c>
      <c r="G53" s="10">
        <v>7430</v>
      </c>
      <c r="H53" s="10">
        <v>33</v>
      </c>
      <c r="I53" s="10">
        <v>0</v>
      </c>
      <c r="J53" s="10">
        <v>0</v>
      </c>
      <c r="K53" s="13">
        <v>26</v>
      </c>
      <c r="L53" s="13">
        <v>0</v>
      </c>
      <c r="M53" s="13">
        <v>0</v>
      </c>
    </row>
    <row r="54" spans="1:13" x14ac:dyDescent="0.25">
      <c r="A54" s="7" t="str">
        <f>"160802"</f>
        <v>160802</v>
      </c>
      <c r="B54" s="7" t="s">
        <v>70</v>
      </c>
      <c r="C54" s="7" t="s">
        <v>69</v>
      </c>
      <c r="D54" s="7" t="s">
        <v>16</v>
      </c>
      <c r="E54" s="7">
        <v>6661</v>
      </c>
      <c r="F54" s="10">
        <v>5530</v>
      </c>
      <c r="G54" s="10">
        <v>5486</v>
      </c>
      <c r="H54" s="10">
        <v>44</v>
      </c>
      <c r="I54" s="10">
        <v>0</v>
      </c>
      <c r="J54" s="10">
        <v>0</v>
      </c>
      <c r="K54" s="13">
        <v>11</v>
      </c>
      <c r="L54" s="13">
        <v>0</v>
      </c>
      <c r="M54" s="13">
        <v>0</v>
      </c>
    </row>
    <row r="55" spans="1:13" x14ac:dyDescent="0.25">
      <c r="A55" s="7" t="str">
        <f>"160803"</f>
        <v>160803</v>
      </c>
      <c r="B55" s="7" t="s">
        <v>71</v>
      </c>
      <c r="C55" s="7" t="s">
        <v>69</v>
      </c>
      <c r="D55" s="7" t="s">
        <v>16</v>
      </c>
      <c r="E55" s="7">
        <v>16289</v>
      </c>
      <c r="F55" s="10">
        <v>13550</v>
      </c>
      <c r="G55" s="10">
        <v>13463</v>
      </c>
      <c r="H55" s="10">
        <v>87</v>
      </c>
      <c r="I55" s="10">
        <v>0</v>
      </c>
      <c r="J55" s="10">
        <v>0</v>
      </c>
      <c r="K55" s="13">
        <v>48</v>
      </c>
      <c r="L55" s="13">
        <v>0</v>
      </c>
      <c r="M55" s="13">
        <v>0</v>
      </c>
    </row>
    <row r="56" spans="1:13" x14ac:dyDescent="0.25">
      <c r="A56" s="7" t="str">
        <f>"160804"</f>
        <v>160804</v>
      </c>
      <c r="B56" s="7" t="s">
        <v>72</v>
      </c>
      <c r="C56" s="7" t="s">
        <v>69</v>
      </c>
      <c r="D56" s="7" t="s">
        <v>16</v>
      </c>
      <c r="E56" s="7">
        <v>12304</v>
      </c>
      <c r="F56" s="10">
        <v>10270</v>
      </c>
      <c r="G56" s="10">
        <v>10205</v>
      </c>
      <c r="H56" s="10">
        <v>65</v>
      </c>
      <c r="I56" s="10">
        <v>1</v>
      </c>
      <c r="J56" s="10">
        <v>0</v>
      </c>
      <c r="K56" s="13">
        <v>24</v>
      </c>
      <c r="L56" s="13">
        <v>0</v>
      </c>
      <c r="M56" s="13">
        <v>0</v>
      </c>
    </row>
    <row r="57" spans="1:13" x14ac:dyDescent="0.25">
      <c r="A57" s="7" t="str">
        <f>"160805"</f>
        <v>160805</v>
      </c>
      <c r="B57" s="7" t="s">
        <v>73</v>
      </c>
      <c r="C57" s="7" t="s">
        <v>69</v>
      </c>
      <c r="D57" s="7" t="s">
        <v>16</v>
      </c>
      <c r="E57" s="7">
        <v>3944</v>
      </c>
      <c r="F57" s="10">
        <v>3221</v>
      </c>
      <c r="G57" s="10">
        <v>3216</v>
      </c>
      <c r="H57" s="10">
        <v>5</v>
      </c>
      <c r="I57" s="10">
        <v>0</v>
      </c>
      <c r="J57" s="10">
        <v>0</v>
      </c>
      <c r="K57" s="13">
        <v>9</v>
      </c>
      <c r="L57" s="13">
        <v>0</v>
      </c>
      <c r="M57" s="13">
        <v>0</v>
      </c>
    </row>
    <row r="58" spans="1:13" x14ac:dyDescent="0.25">
      <c r="A58" s="7" t="str">
        <f>"160806"</f>
        <v>160806</v>
      </c>
      <c r="B58" s="7" t="s">
        <v>74</v>
      </c>
      <c r="C58" s="7" t="s">
        <v>69</v>
      </c>
      <c r="D58" s="7" t="s">
        <v>16</v>
      </c>
      <c r="E58" s="7">
        <v>7659</v>
      </c>
      <c r="F58" s="10">
        <v>6345</v>
      </c>
      <c r="G58" s="10">
        <v>6309</v>
      </c>
      <c r="H58" s="10">
        <v>36</v>
      </c>
      <c r="I58" s="10">
        <v>0</v>
      </c>
      <c r="J58" s="10">
        <v>0</v>
      </c>
      <c r="K58" s="13">
        <v>23</v>
      </c>
      <c r="L58" s="13">
        <v>0</v>
      </c>
      <c r="M58" s="13">
        <v>0</v>
      </c>
    </row>
    <row r="59" spans="1:13" x14ac:dyDescent="0.25">
      <c r="A59" s="7" t="str">
        <f>"160807"</f>
        <v>160807</v>
      </c>
      <c r="B59" s="7" t="s">
        <v>75</v>
      </c>
      <c r="C59" s="7" t="s">
        <v>69</v>
      </c>
      <c r="D59" s="7" t="s">
        <v>16</v>
      </c>
      <c r="E59" s="7">
        <v>3311</v>
      </c>
      <c r="F59" s="10">
        <v>2685</v>
      </c>
      <c r="G59" s="10">
        <v>2668</v>
      </c>
      <c r="H59" s="10">
        <v>17</v>
      </c>
      <c r="I59" s="10">
        <v>1</v>
      </c>
      <c r="J59" s="10">
        <v>0</v>
      </c>
      <c r="K59" s="13">
        <v>47</v>
      </c>
      <c r="L59" s="13">
        <v>0</v>
      </c>
      <c r="M59" s="13">
        <v>0</v>
      </c>
    </row>
    <row r="60" spans="1:13" s="2" customFormat="1" x14ac:dyDescent="0.25">
      <c r="A60" s="6" t="s">
        <v>76</v>
      </c>
      <c r="B60" s="6"/>
      <c r="C60" s="6"/>
      <c r="D60" s="6"/>
      <c r="E60" s="6">
        <v>115361</v>
      </c>
      <c r="F60" s="9">
        <v>95583</v>
      </c>
      <c r="G60" s="9">
        <v>94759</v>
      </c>
      <c r="H60" s="9">
        <v>824</v>
      </c>
      <c r="I60" s="9">
        <v>13</v>
      </c>
      <c r="J60" s="9">
        <v>0</v>
      </c>
      <c r="K60" s="12">
        <v>367</v>
      </c>
      <c r="L60" s="12">
        <v>0</v>
      </c>
      <c r="M60" s="12">
        <v>0</v>
      </c>
    </row>
    <row r="61" spans="1:13" x14ac:dyDescent="0.25">
      <c r="A61" s="7" t="str">
        <f>"160901"</f>
        <v>160901</v>
      </c>
      <c r="B61" s="7" t="s">
        <v>77</v>
      </c>
      <c r="C61" s="7" t="s">
        <v>78</v>
      </c>
      <c r="D61" s="7" t="s">
        <v>16</v>
      </c>
      <c r="E61" s="7">
        <v>6890</v>
      </c>
      <c r="F61" s="10">
        <v>5641</v>
      </c>
      <c r="G61" s="10">
        <v>5561</v>
      </c>
      <c r="H61" s="10">
        <v>80</v>
      </c>
      <c r="I61" s="10">
        <v>1</v>
      </c>
      <c r="J61" s="10">
        <v>0</v>
      </c>
      <c r="K61" s="13">
        <v>8</v>
      </c>
      <c r="L61" s="13">
        <v>0</v>
      </c>
      <c r="M61" s="13">
        <v>0</v>
      </c>
    </row>
    <row r="62" spans="1:13" x14ac:dyDescent="0.25">
      <c r="A62" s="7" t="str">
        <f>"160902"</f>
        <v>160902</v>
      </c>
      <c r="B62" s="7" t="s">
        <v>79</v>
      </c>
      <c r="C62" s="7" t="s">
        <v>78</v>
      </c>
      <c r="D62" s="7" t="s">
        <v>16</v>
      </c>
      <c r="E62" s="7">
        <v>8009</v>
      </c>
      <c r="F62" s="10">
        <v>6583</v>
      </c>
      <c r="G62" s="10">
        <v>6518</v>
      </c>
      <c r="H62" s="10">
        <v>65</v>
      </c>
      <c r="I62" s="10">
        <v>0</v>
      </c>
      <c r="J62" s="10">
        <v>0</v>
      </c>
      <c r="K62" s="13">
        <v>16</v>
      </c>
      <c r="L62" s="13">
        <v>0</v>
      </c>
      <c r="M62" s="13">
        <v>0</v>
      </c>
    </row>
    <row r="63" spans="1:13" x14ac:dyDescent="0.25">
      <c r="A63" s="7" t="str">
        <f>"160903"</f>
        <v>160903</v>
      </c>
      <c r="B63" s="7" t="s">
        <v>80</v>
      </c>
      <c r="C63" s="7" t="s">
        <v>78</v>
      </c>
      <c r="D63" s="7" t="s">
        <v>16</v>
      </c>
      <c r="E63" s="7">
        <v>9064</v>
      </c>
      <c r="F63" s="10">
        <v>7377</v>
      </c>
      <c r="G63" s="10">
        <v>7344</v>
      </c>
      <c r="H63" s="10">
        <v>33</v>
      </c>
      <c r="I63" s="10">
        <v>1</v>
      </c>
      <c r="J63" s="10">
        <v>0</v>
      </c>
      <c r="K63" s="13">
        <v>17</v>
      </c>
      <c r="L63" s="13">
        <v>0</v>
      </c>
      <c r="M63" s="13">
        <v>0</v>
      </c>
    </row>
    <row r="64" spans="1:13" x14ac:dyDescent="0.25">
      <c r="A64" s="7" t="str">
        <f>"160904"</f>
        <v>160904</v>
      </c>
      <c r="B64" s="7" t="s">
        <v>81</v>
      </c>
      <c r="C64" s="7" t="s">
        <v>78</v>
      </c>
      <c r="D64" s="7" t="s">
        <v>16</v>
      </c>
      <c r="E64" s="7">
        <v>8648</v>
      </c>
      <c r="F64" s="10">
        <v>7144</v>
      </c>
      <c r="G64" s="10">
        <v>7104</v>
      </c>
      <c r="H64" s="10">
        <v>40</v>
      </c>
      <c r="I64" s="10">
        <v>1</v>
      </c>
      <c r="J64" s="10">
        <v>0</v>
      </c>
      <c r="K64" s="13">
        <v>19</v>
      </c>
      <c r="L64" s="13">
        <v>0</v>
      </c>
      <c r="M64" s="13">
        <v>0</v>
      </c>
    </row>
    <row r="65" spans="1:13" x14ac:dyDescent="0.25">
      <c r="A65" s="7" t="str">
        <f>"160905"</f>
        <v>160905</v>
      </c>
      <c r="B65" s="7" t="s">
        <v>82</v>
      </c>
      <c r="C65" s="7" t="s">
        <v>78</v>
      </c>
      <c r="D65" s="7" t="s">
        <v>16</v>
      </c>
      <c r="E65" s="7">
        <v>9557</v>
      </c>
      <c r="F65" s="10">
        <v>7904</v>
      </c>
      <c r="G65" s="10">
        <v>7783</v>
      </c>
      <c r="H65" s="10">
        <v>121</v>
      </c>
      <c r="I65" s="10">
        <v>0</v>
      </c>
      <c r="J65" s="10">
        <v>0</v>
      </c>
      <c r="K65" s="13">
        <v>19</v>
      </c>
      <c r="L65" s="13">
        <v>0</v>
      </c>
      <c r="M65" s="13">
        <v>0</v>
      </c>
    </row>
    <row r="66" spans="1:13" x14ac:dyDescent="0.25">
      <c r="A66" s="7" t="str">
        <f>"160906"</f>
        <v>160906</v>
      </c>
      <c r="B66" s="7" t="s">
        <v>83</v>
      </c>
      <c r="C66" s="7" t="s">
        <v>78</v>
      </c>
      <c r="D66" s="7" t="s">
        <v>16</v>
      </c>
      <c r="E66" s="7">
        <v>4881</v>
      </c>
      <c r="F66" s="10">
        <v>4104</v>
      </c>
      <c r="G66" s="10">
        <v>4035</v>
      </c>
      <c r="H66" s="10">
        <v>69</v>
      </c>
      <c r="I66" s="10">
        <v>5</v>
      </c>
      <c r="J66" s="10">
        <v>0</v>
      </c>
      <c r="K66" s="13">
        <v>7</v>
      </c>
      <c r="L66" s="13">
        <v>0</v>
      </c>
      <c r="M66" s="13">
        <v>0</v>
      </c>
    </row>
    <row r="67" spans="1:13" x14ac:dyDescent="0.25">
      <c r="A67" s="7" t="str">
        <f>"160907"</f>
        <v>160907</v>
      </c>
      <c r="B67" s="7" t="s">
        <v>84</v>
      </c>
      <c r="C67" s="7" t="s">
        <v>78</v>
      </c>
      <c r="D67" s="7" t="s">
        <v>16</v>
      </c>
      <c r="E67" s="7">
        <v>11765</v>
      </c>
      <c r="F67" s="10">
        <v>9804</v>
      </c>
      <c r="G67" s="10">
        <v>9759</v>
      </c>
      <c r="H67" s="10">
        <v>45</v>
      </c>
      <c r="I67" s="10">
        <v>0</v>
      </c>
      <c r="J67" s="10">
        <v>0</v>
      </c>
      <c r="K67" s="13">
        <v>24</v>
      </c>
      <c r="L67" s="13">
        <v>0</v>
      </c>
      <c r="M67" s="13">
        <v>0</v>
      </c>
    </row>
    <row r="68" spans="1:13" x14ac:dyDescent="0.25">
      <c r="A68" s="7" t="str">
        <f>"160908"</f>
        <v>160908</v>
      </c>
      <c r="B68" s="7" t="s">
        <v>85</v>
      </c>
      <c r="C68" s="7" t="s">
        <v>78</v>
      </c>
      <c r="D68" s="7" t="s">
        <v>16</v>
      </c>
      <c r="E68" s="7">
        <v>17208</v>
      </c>
      <c r="F68" s="10">
        <v>14520</v>
      </c>
      <c r="G68" s="10">
        <v>14450</v>
      </c>
      <c r="H68" s="10">
        <v>70</v>
      </c>
      <c r="I68" s="10">
        <v>2</v>
      </c>
      <c r="J68" s="10">
        <v>0</v>
      </c>
      <c r="K68" s="13">
        <v>45</v>
      </c>
      <c r="L68" s="13">
        <v>0</v>
      </c>
      <c r="M68" s="13">
        <v>0</v>
      </c>
    </row>
    <row r="69" spans="1:13" x14ac:dyDescent="0.25">
      <c r="A69" s="7" t="str">
        <f>"160909"</f>
        <v>160909</v>
      </c>
      <c r="B69" s="7" t="s">
        <v>86</v>
      </c>
      <c r="C69" s="7" t="s">
        <v>78</v>
      </c>
      <c r="D69" s="7" t="s">
        <v>16</v>
      </c>
      <c r="E69" s="7">
        <v>7405</v>
      </c>
      <c r="F69" s="10">
        <v>6189</v>
      </c>
      <c r="G69" s="10">
        <v>6149</v>
      </c>
      <c r="H69" s="10">
        <v>40</v>
      </c>
      <c r="I69" s="10">
        <v>1</v>
      </c>
      <c r="J69" s="10">
        <v>0</v>
      </c>
      <c r="K69" s="13">
        <v>23</v>
      </c>
      <c r="L69" s="13">
        <v>0</v>
      </c>
      <c r="M69" s="13">
        <v>0</v>
      </c>
    </row>
    <row r="70" spans="1:13" x14ac:dyDescent="0.25">
      <c r="A70" s="7" t="str">
        <f>"160910"</f>
        <v>160910</v>
      </c>
      <c r="B70" s="7" t="s">
        <v>87</v>
      </c>
      <c r="C70" s="7" t="s">
        <v>78</v>
      </c>
      <c r="D70" s="7" t="s">
        <v>16</v>
      </c>
      <c r="E70" s="7">
        <v>8826</v>
      </c>
      <c r="F70" s="10">
        <v>7160</v>
      </c>
      <c r="G70" s="10">
        <v>7109</v>
      </c>
      <c r="H70" s="10">
        <v>51</v>
      </c>
      <c r="I70" s="10">
        <v>0</v>
      </c>
      <c r="J70" s="10">
        <v>0</v>
      </c>
      <c r="K70" s="13">
        <v>135</v>
      </c>
      <c r="L70" s="13">
        <v>0</v>
      </c>
      <c r="M70" s="13">
        <v>0</v>
      </c>
    </row>
    <row r="71" spans="1:13" x14ac:dyDescent="0.25">
      <c r="A71" s="7" t="str">
        <f>"160911"</f>
        <v>160911</v>
      </c>
      <c r="B71" s="7" t="s">
        <v>88</v>
      </c>
      <c r="C71" s="7" t="s">
        <v>78</v>
      </c>
      <c r="D71" s="7" t="s">
        <v>16</v>
      </c>
      <c r="E71" s="7">
        <v>8850</v>
      </c>
      <c r="F71" s="10">
        <v>7328</v>
      </c>
      <c r="G71" s="10">
        <v>7271</v>
      </c>
      <c r="H71" s="10">
        <v>57</v>
      </c>
      <c r="I71" s="10">
        <v>0</v>
      </c>
      <c r="J71" s="10">
        <v>0</v>
      </c>
      <c r="K71" s="13">
        <v>15</v>
      </c>
      <c r="L71" s="13">
        <v>0</v>
      </c>
      <c r="M71" s="13">
        <v>0</v>
      </c>
    </row>
    <row r="72" spans="1:13" x14ac:dyDescent="0.25">
      <c r="A72" s="7" t="str">
        <f>"160912"</f>
        <v>160912</v>
      </c>
      <c r="B72" s="7" t="s">
        <v>89</v>
      </c>
      <c r="C72" s="7" t="s">
        <v>78</v>
      </c>
      <c r="D72" s="7" t="s">
        <v>16</v>
      </c>
      <c r="E72" s="7">
        <v>4667</v>
      </c>
      <c r="F72" s="10">
        <v>3954</v>
      </c>
      <c r="G72" s="10">
        <v>3914</v>
      </c>
      <c r="H72" s="10">
        <v>40</v>
      </c>
      <c r="I72" s="10">
        <v>1</v>
      </c>
      <c r="J72" s="10">
        <v>0</v>
      </c>
      <c r="K72" s="13">
        <v>13</v>
      </c>
      <c r="L72" s="13">
        <v>0</v>
      </c>
      <c r="M72" s="13">
        <v>0</v>
      </c>
    </row>
    <row r="73" spans="1:13" x14ac:dyDescent="0.25">
      <c r="A73" s="7" t="str">
        <f>"160913"</f>
        <v>160913</v>
      </c>
      <c r="B73" s="7" t="s">
        <v>90</v>
      </c>
      <c r="C73" s="7" t="s">
        <v>78</v>
      </c>
      <c r="D73" s="7" t="s">
        <v>16</v>
      </c>
      <c r="E73" s="7">
        <v>9591</v>
      </c>
      <c r="F73" s="10">
        <v>7875</v>
      </c>
      <c r="G73" s="10">
        <v>7762</v>
      </c>
      <c r="H73" s="10">
        <v>113</v>
      </c>
      <c r="I73" s="10">
        <v>1</v>
      </c>
      <c r="J73" s="10">
        <v>0</v>
      </c>
      <c r="K73" s="13">
        <v>26</v>
      </c>
      <c r="L73" s="13">
        <v>0</v>
      </c>
      <c r="M73" s="13">
        <v>0</v>
      </c>
    </row>
    <row r="74" spans="1:13" s="2" customFormat="1" x14ac:dyDescent="0.25">
      <c r="A74" s="6" t="s">
        <v>91</v>
      </c>
      <c r="B74" s="6"/>
      <c r="C74" s="6"/>
      <c r="D74" s="6"/>
      <c r="E74" s="6">
        <v>48364</v>
      </c>
      <c r="F74" s="9">
        <v>40501</v>
      </c>
      <c r="G74" s="9">
        <v>40325</v>
      </c>
      <c r="H74" s="9">
        <v>176</v>
      </c>
      <c r="I74" s="9">
        <v>1</v>
      </c>
      <c r="J74" s="9">
        <v>0</v>
      </c>
      <c r="K74" s="12">
        <v>133</v>
      </c>
      <c r="L74" s="12">
        <v>0</v>
      </c>
      <c r="M74" s="12">
        <v>0</v>
      </c>
    </row>
    <row r="75" spans="1:13" x14ac:dyDescent="0.25">
      <c r="A75" s="7" t="str">
        <f>"161001"</f>
        <v>161001</v>
      </c>
      <c r="B75" s="7" t="s">
        <v>92</v>
      </c>
      <c r="C75" s="7" t="s">
        <v>93</v>
      </c>
      <c r="D75" s="7" t="s">
        <v>16</v>
      </c>
      <c r="E75" s="7">
        <v>9627</v>
      </c>
      <c r="F75" s="10">
        <v>7948</v>
      </c>
      <c r="G75" s="10">
        <v>7925</v>
      </c>
      <c r="H75" s="10">
        <v>23</v>
      </c>
      <c r="I75" s="10">
        <v>0</v>
      </c>
      <c r="J75" s="10">
        <v>0</v>
      </c>
      <c r="K75" s="13">
        <v>26</v>
      </c>
      <c r="L75" s="13">
        <v>0</v>
      </c>
      <c r="M75" s="13">
        <v>0</v>
      </c>
    </row>
    <row r="76" spans="1:13" x14ac:dyDescent="0.25">
      <c r="A76" s="7" t="str">
        <f>"161002"</f>
        <v>161002</v>
      </c>
      <c r="B76" s="7" t="s">
        <v>94</v>
      </c>
      <c r="C76" s="7" t="s">
        <v>93</v>
      </c>
      <c r="D76" s="7" t="s">
        <v>16</v>
      </c>
      <c r="E76" s="7">
        <v>11821</v>
      </c>
      <c r="F76" s="10">
        <v>9819</v>
      </c>
      <c r="G76" s="10">
        <v>9758</v>
      </c>
      <c r="H76" s="10">
        <v>61</v>
      </c>
      <c r="I76" s="10">
        <v>1</v>
      </c>
      <c r="J76" s="10">
        <v>0</v>
      </c>
      <c r="K76" s="13">
        <v>42</v>
      </c>
      <c r="L76" s="13">
        <v>0</v>
      </c>
      <c r="M76" s="13">
        <v>0</v>
      </c>
    </row>
    <row r="77" spans="1:13" x14ac:dyDescent="0.25">
      <c r="A77" s="7" t="str">
        <f>"161003"</f>
        <v>161003</v>
      </c>
      <c r="B77" s="7" t="s">
        <v>95</v>
      </c>
      <c r="C77" s="7" t="s">
        <v>93</v>
      </c>
      <c r="D77" s="7" t="s">
        <v>16</v>
      </c>
      <c r="E77" s="7">
        <v>4029</v>
      </c>
      <c r="F77" s="10">
        <v>3287</v>
      </c>
      <c r="G77" s="10">
        <v>3266</v>
      </c>
      <c r="H77" s="10">
        <v>21</v>
      </c>
      <c r="I77" s="10">
        <v>0</v>
      </c>
      <c r="J77" s="10">
        <v>0</v>
      </c>
      <c r="K77" s="13">
        <v>12</v>
      </c>
      <c r="L77" s="13">
        <v>0</v>
      </c>
      <c r="M77" s="13">
        <v>0</v>
      </c>
    </row>
    <row r="78" spans="1:13" x14ac:dyDescent="0.25">
      <c r="A78" s="7" t="str">
        <f>"161004"</f>
        <v>161004</v>
      </c>
      <c r="B78" s="7" t="s">
        <v>96</v>
      </c>
      <c r="C78" s="7" t="s">
        <v>93</v>
      </c>
      <c r="D78" s="7" t="s">
        <v>16</v>
      </c>
      <c r="E78" s="7">
        <v>22887</v>
      </c>
      <c r="F78" s="10">
        <v>19447</v>
      </c>
      <c r="G78" s="10">
        <v>19376</v>
      </c>
      <c r="H78" s="10">
        <v>71</v>
      </c>
      <c r="I78" s="10">
        <v>0</v>
      </c>
      <c r="J78" s="10">
        <v>0</v>
      </c>
      <c r="K78" s="13">
        <v>53</v>
      </c>
      <c r="L78" s="13">
        <v>0</v>
      </c>
      <c r="M78" s="13">
        <v>0</v>
      </c>
    </row>
    <row r="79" spans="1:13" s="2" customFormat="1" x14ac:dyDescent="0.25">
      <c r="A79" s="6" t="s">
        <v>97</v>
      </c>
      <c r="B79" s="6"/>
      <c r="C79" s="6"/>
      <c r="D79" s="6"/>
      <c r="E79" s="6">
        <v>67269</v>
      </c>
      <c r="F79" s="9">
        <v>55503</v>
      </c>
      <c r="G79" s="9">
        <v>55271</v>
      </c>
      <c r="H79" s="9">
        <v>232</v>
      </c>
      <c r="I79" s="9">
        <v>2</v>
      </c>
      <c r="J79" s="9">
        <v>0</v>
      </c>
      <c r="K79" s="12">
        <v>264</v>
      </c>
      <c r="L79" s="12">
        <v>0</v>
      </c>
      <c r="M79" s="12">
        <v>0</v>
      </c>
    </row>
    <row r="80" spans="1:13" x14ac:dyDescent="0.25">
      <c r="A80" s="7" t="str">
        <f>"161101"</f>
        <v>161101</v>
      </c>
      <c r="B80" s="7" t="s">
        <v>98</v>
      </c>
      <c r="C80" s="7" t="s">
        <v>99</v>
      </c>
      <c r="D80" s="7" t="s">
        <v>16</v>
      </c>
      <c r="E80" s="7">
        <v>5157</v>
      </c>
      <c r="F80" s="10">
        <v>4152</v>
      </c>
      <c r="G80" s="10">
        <v>4140</v>
      </c>
      <c r="H80" s="10">
        <v>12</v>
      </c>
      <c r="I80" s="10">
        <v>0</v>
      </c>
      <c r="J80" s="10">
        <v>0</v>
      </c>
      <c r="K80" s="13">
        <v>11</v>
      </c>
      <c r="L80" s="13">
        <v>0</v>
      </c>
      <c r="M80" s="13">
        <v>0</v>
      </c>
    </row>
    <row r="81" spans="1:13" x14ac:dyDescent="0.25">
      <c r="A81" s="7" t="str">
        <f>"161102"</f>
        <v>161102</v>
      </c>
      <c r="B81" s="7" t="s">
        <v>100</v>
      </c>
      <c r="C81" s="7" t="s">
        <v>99</v>
      </c>
      <c r="D81" s="7" t="s">
        <v>16</v>
      </c>
      <c r="E81" s="7">
        <v>7194</v>
      </c>
      <c r="F81" s="10">
        <v>5816</v>
      </c>
      <c r="G81" s="10">
        <v>5809</v>
      </c>
      <c r="H81" s="10">
        <v>7</v>
      </c>
      <c r="I81" s="10">
        <v>0</v>
      </c>
      <c r="J81" s="10">
        <v>0</v>
      </c>
      <c r="K81" s="13">
        <v>11</v>
      </c>
      <c r="L81" s="13">
        <v>0</v>
      </c>
      <c r="M81" s="13">
        <v>0</v>
      </c>
    </row>
    <row r="82" spans="1:13" x14ac:dyDescent="0.25">
      <c r="A82" s="7" t="str">
        <f>"161103"</f>
        <v>161103</v>
      </c>
      <c r="B82" s="7" t="s">
        <v>101</v>
      </c>
      <c r="C82" s="7" t="s">
        <v>99</v>
      </c>
      <c r="D82" s="7" t="s">
        <v>16</v>
      </c>
      <c r="E82" s="7">
        <v>5409</v>
      </c>
      <c r="F82" s="10">
        <v>4532</v>
      </c>
      <c r="G82" s="10">
        <v>4511</v>
      </c>
      <c r="H82" s="10">
        <v>21</v>
      </c>
      <c r="I82" s="10">
        <v>1</v>
      </c>
      <c r="J82" s="10">
        <v>0</v>
      </c>
      <c r="K82" s="13">
        <v>8</v>
      </c>
      <c r="L82" s="13">
        <v>0</v>
      </c>
      <c r="M82" s="13">
        <v>0</v>
      </c>
    </row>
    <row r="83" spans="1:13" x14ac:dyDescent="0.25">
      <c r="A83" s="7" t="str">
        <f>"161104"</f>
        <v>161104</v>
      </c>
      <c r="B83" s="7" t="s">
        <v>102</v>
      </c>
      <c r="C83" s="7" t="s">
        <v>99</v>
      </c>
      <c r="D83" s="7" t="s">
        <v>16</v>
      </c>
      <c r="E83" s="7">
        <v>6974</v>
      </c>
      <c r="F83" s="10">
        <v>5781</v>
      </c>
      <c r="G83" s="10">
        <v>5763</v>
      </c>
      <c r="H83" s="10">
        <v>18</v>
      </c>
      <c r="I83" s="10">
        <v>0</v>
      </c>
      <c r="J83" s="10">
        <v>0</v>
      </c>
      <c r="K83" s="13">
        <v>17</v>
      </c>
      <c r="L83" s="13">
        <v>0</v>
      </c>
      <c r="M83" s="13">
        <v>0</v>
      </c>
    </row>
    <row r="84" spans="1:13" x14ac:dyDescent="0.25">
      <c r="A84" s="7" t="str">
        <f>"161105"</f>
        <v>161105</v>
      </c>
      <c r="B84" s="7" t="s">
        <v>103</v>
      </c>
      <c r="C84" s="7" t="s">
        <v>99</v>
      </c>
      <c r="D84" s="7" t="s">
        <v>16</v>
      </c>
      <c r="E84" s="7">
        <v>26505</v>
      </c>
      <c r="F84" s="10">
        <v>22009</v>
      </c>
      <c r="G84" s="10">
        <v>21896</v>
      </c>
      <c r="H84" s="10">
        <v>113</v>
      </c>
      <c r="I84" s="10">
        <v>1</v>
      </c>
      <c r="J84" s="10">
        <v>0</v>
      </c>
      <c r="K84" s="13">
        <v>134</v>
      </c>
      <c r="L84" s="13">
        <v>0</v>
      </c>
      <c r="M84" s="13">
        <v>0</v>
      </c>
    </row>
    <row r="85" spans="1:13" x14ac:dyDescent="0.25">
      <c r="A85" s="7" t="str">
        <f>"161106"</f>
        <v>161106</v>
      </c>
      <c r="B85" s="7" t="s">
        <v>104</v>
      </c>
      <c r="C85" s="7" t="s">
        <v>99</v>
      </c>
      <c r="D85" s="7" t="s">
        <v>16</v>
      </c>
      <c r="E85" s="7">
        <v>6166</v>
      </c>
      <c r="F85" s="10">
        <v>4909</v>
      </c>
      <c r="G85" s="10">
        <v>4877</v>
      </c>
      <c r="H85" s="10">
        <v>32</v>
      </c>
      <c r="I85" s="10">
        <v>0</v>
      </c>
      <c r="J85" s="10">
        <v>0</v>
      </c>
      <c r="K85" s="13">
        <v>11</v>
      </c>
      <c r="L85" s="13">
        <v>0</v>
      </c>
      <c r="M85" s="13">
        <v>0</v>
      </c>
    </row>
    <row r="86" spans="1:13" x14ac:dyDescent="0.25">
      <c r="A86" s="7" t="str">
        <f>"161107"</f>
        <v>161107</v>
      </c>
      <c r="B86" s="7" t="s">
        <v>105</v>
      </c>
      <c r="C86" s="7" t="s">
        <v>99</v>
      </c>
      <c r="D86" s="7" t="s">
        <v>16</v>
      </c>
      <c r="E86" s="7">
        <v>9864</v>
      </c>
      <c r="F86" s="10">
        <v>8304</v>
      </c>
      <c r="G86" s="10">
        <v>8275</v>
      </c>
      <c r="H86" s="10">
        <v>29</v>
      </c>
      <c r="I86" s="10">
        <v>0</v>
      </c>
      <c r="J86" s="10">
        <v>0</v>
      </c>
      <c r="K86" s="13">
        <v>72</v>
      </c>
      <c r="L86" s="13">
        <v>0</v>
      </c>
      <c r="M86" s="13">
        <v>0</v>
      </c>
    </row>
    <row r="87" spans="1:13" s="2" customFormat="1" x14ac:dyDescent="0.25">
      <c r="A87" s="6" t="s">
        <v>106</v>
      </c>
      <c r="B87" s="6"/>
      <c r="C87" s="6"/>
      <c r="D87" s="6"/>
      <c r="E87" s="6"/>
      <c r="F87" s="9"/>
      <c r="G87" s="9"/>
      <c r="H87" s="9"/>
      <c r="I87" s="9"/>
      <c r="J87" s="9"/>
      <c r="K87" s="12"/>
      <c r="L87" s="12"/>
      <c r="M87" s="12"/>
    </row>
    <row r="88" spans="1:13" x14ac:dyDescent="0.25">
      <c r="A88" s="7" t="str">
        <f>"166101"</f>
        <v>166101</v>
      </c>
      <c r="B88" s="7" t="s">
        <v>107</v>
      </c>
      <c r="C88" s="7" t="s">
        <v>16</v>
      </c>
      <c r="D88" s="7" t="s">
        <v>16</v>
      </c>
      <c r="E88" s="7">
        <v>110853</v>
      </c>
      <c r="F88" s="10">
        <v>92479</v>
      </c>
      <c r="G88" s="10">
        <v>91068</v>
      </c>
      <c r="H88" s="10">
        <v>1411</v>
      </c>
      <c r="I88" s="10">
        <v>13</v>
      </c>
      <c r="J88" s="10">
        <v>0</v>
      </c>
      <c r="K88" s="13">
        <v>329</v>
      </c>
      <c r="L88" s="13">
        <v>0</v>
      </c>
      <c r="M88" s="13">
        <v>0</v>
      </c>
    </row>
    <row r="89" spans="1:13" s="2" customFormat="1" x14ac:dyDescent="0.25">
      <c r="A89" s="6" t="s">
        <v>108</v>
      </c>
      <c r="B89" s="6"/>
      <c r="C89" s="6"/>
      <c r="D89" s="6"/>
      <c r="E89" s="6">
        <v>874142</v>
      </c>
      <c r="F89" s="9">
        <v>729911</v>
      </c>
      <c r="G89" s="9">
        <v>724191</v>
      </c>
      <c r="H89" s="9">
        <v>5720</v>
      </c>
      <c r="I89" s="9">
        <v>50</v>
      </c>
      <c r="J89" s="9">
        <v>2</v>
      </c>
      <c r="K89" s="12">
        <v>2845</v>
      </c>
      <c r="L89" s="12">
        <v>0</v>
      </c>
      <c r="M89" s="12">
        <v>0</v>
      </c>
    </row>
    <row r="93" spans="1:13" ht="15.75" x14ac:dyDescent="0.25">
      <c r="H93" s="14" t="s">
        <v>116</v>
      </c>
      <c r="I93" s="15"/>
      <c r="J93" s="15"/>
      <c r="K93" s="15"/>
      <c r="L93"/>
    </row>
    <row r="94" spans="1:13" ht="15.75" x14ac:dyDescent="0.25">
      <c r="H94" s="15"/>
      <c r="I94" s="15"/>
      <c r="J94" s="15"/>
      <c r="K94" s="15"/>
      <c r="L94"/>
    </row>
    <row r="95" spans="1:13" ht="15.75" x14ac:dyDescent="0.25">
      <c r="H95" s="15"/>
      <c r="I95" s="15"/>
      <c r="J95" s="15"/>
      <c r="K95" s="15"/>
      <c r="L95"/>
    </row>
    <row r="96" spans="1:13" ht="15.75" x14ac:dyDescent="0.25">
      <c r="H96" s="15"/>
      <c r="I96" s="15"/>
      <c r="J96" s="15"/>
      <c r="K96" s="15"/>
      <c r="L96"/>
    </row>
    <row r="97" spans="8:12" ht="15.75" x14ac:dyDescent="0.25">
      <c r="H97" s="15"/>
      <c r="I97" s="15"/>
      <c r="J97" s="15"/>
      <c r="K97" s="15"/>
      <c r="L97"/>
    </row>
    <row r="98" spans="8:12" ht="15.75" x14ac:dyDescent="0.25">
      <c r="H98" s="15"/>
      <c r="I98" s="15"/>
      <c r="J98" s="15"/>
      <c r="K98" s="15"/>
      <c r="L98"/>
    </row>
    <row r="99" spans="8:12" ht="15.75" x14ac:dyDescent="0.25">
      <c r="H99" s="15"/>
      <c r="I99" s="15"/>
      <c r="J99" s="15"/>
      <c r="K99" s="15"/>
      <c r="L99"/>
    </row>
    <row r="100" spans="8:12" ht="15.75" x14ac:dyDescent="0.25">
      <c r="H100" s="15"/>
      <c r="I100" s="16" t="s">
        <v>110</v>
      </c>
      <c r="J100" s="15"/>
      <c r="K100" s="16" t="s">
        <v>111</v>
      </c>
      <c r="L100"/>
    </row>
    <row r="101" spans="8:12" ht="15.75" x14ac:dyDescent="0.25">
      <c r="H101" s="15"/>
      <c r="I101" s="15"/>
      <c r="J101" s="15"/>
      <c r="K101" s="15"/>
      <c r="L101"/>
    </row>
    <row r="102" spans="8:12" ht="15.75" x14ac:dyDescent="0.25">
      <c r="H102" s="15"/>
      <c r="I102" s="15"/>
      <c r="J102" s="15"/>
      <c r="K102" s="15"/>
      <c r="L102"/>
    </row>
    <row r="103" spans="8:12" ht="15.75" x14ac:dyDescent="0.25">
      <c r="H103" s="15"/>
      <c r="I103" s="17" t="s">
        <v>112</v>
      </c>
      <c r="J103" s="15"/>
      <c r="K103" s="18" t="s">
        <v>113</v>
      </c>
      <c r="L103"/>
    </row>
    <row r="104" spans="8:12" ht="15.75" x14ac:dyDescent="0.25">
      <c r="H104" s="15"/>
      <c r="I104" s="17"/>
      <c r="J104" s="15"/>
      <c r="K104" s="18"/>
      <c r="L104"/>
    </row>
    <row r="105" spans="8:12" ht="15.75" x14ac:dyDescent="0.25">
      <c r="H105" s="15"/>
      <c r="I105" s="17" t="s">
        <v>114</v>
      </c>
      <c r="J105" s="15"/>
      <c r="K105" s="18" t="s">
        <v>115</v>
      </c>
      <c r="L105"/>
    </row>
    <row r="106" spans="8:12" ht="15.75" x14ac:dyDescent="0.25">
      <c r="H106" s="15"/>
      <c r="I106" s="15"/>
      <c r="J106" s="15"/>
      <c r="K106" s="15"/>
      <c r="L106"/>
    </row>
    <row r="107" spans="8:12" ht="15.75" x14ac:dyDescent="0.25">
      <c r="H107" s="15"/>
      <c r="I107" s="15"/>
      <c r="J107" s="15"/>
      <c r="K107" s="15"/>
      <c r="L107"/>
    </row>
    <row r="108" spans="8:12" ht="15.75" x14ac:dyDescent="0.25">
      <c r="H108" s="15"/>
      <c r="I108" s="15"/>
      <c r="J108" s="15"/>
      <c r="K108" s="15"/>
      <c r="L108"/>
    </row>
    <row r="109" spans="8:12" ht="15.75" x14ac:dyDescent="0.25">
      <c r="H109" s="16" t="s">
        <v>117</v>
      </c>
      <c r="I109" s="15"/>
      <c r="J109" s="15"/>
      <c r="K109" s="15"/>
      <c r="L109"/>
    </row>
  </sheetData>
  <mergeCells count="1">
    <mergeCell ref="A1:M4"/>
  </mergeCells>
  <pageMargins left="0.7" right="0.7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rejestr_wyborcow_2026_kw_2_2026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Mikucka-Batko</dc:creator>
  <cp:lastModifiedBy>Agnieszka Mikucka-Batko</cp:lastModifiedBy>
  <cp:lastPrinted>2026-07-08T11:04:17Z</cp:lastPrinted>
  <dcterms:created xsi:type="dcterms:W3CDTF">2026-07-08T10:45:22Z</dcterms:created>
  <dcterms:modified xsi:type="dcterms:W3CDTF">2026-07-08T11:05:02Z</dcterms:modified>
</cp:coreProperties>
</file>